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309"/>
  <workbookPr/>
  <mc:AlternateContent xmlns:mc="http://schemas.openxmlformats.org/markup-compatibility/2006">
    <mc:Choice Requires="x15">
      <x15ac:absPath xmlns:x15ac="http://schemas.microsoft.com/office/spreadsheetml/2010/11/ac" url="/Users/laerer/Desktop/"/>
    </mc:Choice>
  </mc:AlternateContent>
  <bookViews>
    <workbookView xWindow="1840" yWindow="2680" windowWidth="26960" windowHeight="15380" tabRatio="500"/>
  </bookViews>
  <sheets>
    <sheet name="Ark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" i="1" l="1"/>
  <c r="C8" i="1"/>
  <c r="B45" i="1"/>
  <c r="F45" i="1"/>
  <c r="D45" i="1"/>
  <c r="E45" i="1"/>
  <c r="C45" i="1"/>
  <c r="B44" i="1"/>
  <c r="F44" i="1"/>
  <c r="D44" i="1"/>
  <c r="E44" i="1"/>
  <c r="C44" i="1"/>
  <c r="B43" i="1"/>
  <c r="F43" i="1"/>
  <c r="D43" i="1"/>
  <c r="E43" i="1"/>
  <c r="C43" i="1"/>
  <c r="B42" i="1"/>
  <c r="F42" i="1"/>
  <c r="D42" i="1"/>
  <c r="E42" i="1"/>
  <c r="C42" i="1"/>
  <c r="B41" i="1"/>
  <c r="F41" i="1"/>
  <c r="D41" i="1"/>
  <c r="E41" i="1"/>
  <c r="C41" i="1"/>
  <c r="B40" i="1"/>
  <c r="F40" i="1"/>
  <c r="D40" i="1"/>
  <c r="E40" i="1"/>
  <c r="C40" i="1"/>
  <c r="B39" i="1"/>
  <c r="F39" i="1"/>
  <c r="D39" i="1"/>
  <c r="E39" i="1"/>
  <c r="C39" i="1"/>
  <c r="B38" i="1"/>
  <c r="F38" i="1"/>
  <c r="D38" i="1"/>
  <c r="E38" i="1"/>
  <c r="C38" i="1"/>
  <c r="B37" i="1"/>
  <c r="F37" i="1"/>
  <c r="D37" i="1"/>
  <c r="E37" i="1"/>
  <c r="C37" i="1"/>
  <c r="B36" i="1"/>
  <c r="F36" i="1"/>
  <c r="D36" i="1"/>
  <c r="E36" i="1"/>
  <c r="C36" i="1"/>
  <c r="B35" i="1"/>
  <c r="F35" i="1"/>
  <c r="D35" i="1"/>
  <c r="E35" i="1"/>
  <c r="C35" i="1"/>
  <c r="B34" i="1"/>
  <c r="F34" i="1"/>
  <c r="D34" i="1"/>
  <c r="E34" i="1"/>
  <c r="C34" i="1"/>
  <c r="B33" i="1"/>
  <c r="F33" i="1"/>
  <c r="D33" i="1"/>
  <c r="E33" i="1"/>
  <c r="C33" i="1"/>
  <c r="B32" i="1"/>
  <c r="F32" i="1"/>
  <c r="D32" i="1"/>
  <c r="E32" i="1"/>
  <c r="C32" i="1"/>
  <c r="B31" i="1"/>
  <c r="F31" i="1"/>
  <c r="D31" i="1"/>
  <c r="E31" i="1"/>
  <c r="C31" i="1"/>
  <c r="B30" i="1"/>
  <c r="F30" i="1"/>
  <c r="D30" i="1"/>
  <c r="E30" i="1"/>
  <c r="C30" i="1"/>
  <c r="B29" i="1"/>
  <c r="F29" i="1"/>
  <c r="D29" i="1"/>
  <c r="E29" i="1"/>
  <c r="C29" i="1"/>
  <c r="B28" i="1"/>
  <c r="F28" i="1"/>
  <c r="D28" i="1"/>
  <c r="E28" i="1"/>
  <c r="C28" i="1"/>
  <c r="B27" i="1"/>
  <c r="F27" i="1"/>
  <c r="D27" i="1"/>
  <c r="E27" i="1"/>
  <c r="C27" i="1"/>
  <c r="B26" i="1"/>
  <c r="F26" i="1"/>
  <c r="D26" i="1"/>
  <c r="E26" i="1"/>
  <c r="C26" i="1"/>
  <c r="B25" i="1"/>
  <c r="F25" i="1"/>
  <c r="D25" i="1"/>
  <c r="E25" i="1"/>
  <c r="C25" i="1"/>
  <c r="B24" i="1"/>
  <c r="F24" i="1"/>
  <c r="D24" i="1"/>
  <c r="E24" i="1"/>
  <c r="C24" i="1"/>
  <c r="B23" i="1"/>
  <c r="F23" i="1"/>
  <c r="D23" i="1"/>
  <c r="E23" i="1"/>
  <c r="C23" i="1"/>
  <c r="B22" i="1"/>
  <c r="F22" i="1"/>
  <c r="D22" i="1"/>
  <c r="E22" i="1"/>
  <c r="C22" i="1"/>
  <c r="B21" i="1"/>
  <c r="F21" i="1"/>
  <c r="D21" i="1"/>
  <c r="E21" i="1"/>
  <c r="C21" i="1"/>
  <c r="B20" i="1"/>
  <c r="F20" i="1"/>
  <c r="D20" i="1"/>
  <c r="E20" i="1"/>
  <c r="C20" i="1"/>
  <c r="B19" i="1"/>
  <c r="F19" i="1"/>
  <c r="D19" i="1"/>
  <c r="E19" i="1"/>
  <c r="C19" i="1"/>
  <c r="B18" i="1"/>
  <c r="F18" i="1"/>
  <c r="D18" i="1"/>
  <c r="E18" i="1"/>
  <c r="C18" i="1"/>
  <c r="B17" i="1"/>
  <c r="F17" i="1"/>
  <c r="D17" i="1"/>
  <c r="E17" i="1"/>
  <c r="C17" i="1"/>
  <c r="E15" i="1"/>
  <c r="C9" i="1"/>
  <c r="C11" i="1"/>
  <c r="C12" i="1"/>
  <c r="C13" i="1"/>
</calcChain>
</file>

<file path=xl/sharedStrings.xml><?xml version="1.0" encoding="utf-8"?>
<sst xmlns="http://schemas.openxmlformats.org/spreadsheetml/2006/main" count="30" uniqueCount="25">
  <si>
    <t>Skalafartberegner -baseret på en rundbane m. evt indsatsskinner</t>
    <phoneticPr fontId="0" type="noConversion"/>
  </si>
  <si>
    <t>Skinneradius</t>
    <phoneticPr fontId="0" type="noConversion"/>
  </si>
  <si>
    <t>(cm)</t>
    <phoneticPr fontId="0" type="noConversion"/>
  </si>
  <si>
    <t>Eventuel indsatsskinne</t>
    <phoneticPr fontId="0" type="noConversion"/>
  </si>
  <si>
    <t>Antal omgange</t>
    <phoneticPr fontId="0" type="noConversion"/>
  </si>
  <si>
    <t>--</t>
    <phoneticPr fontId="0" type="noConversion"/>
  </si>
  <si>
    <t>Indtast tid</t>
    <phoneticPr fontId="0" type="noConversion"/>
  </si>
  <si>
    <t>(min)</t>
    <phoneticPr fontId="0" type="noConversion"/>
  </si>
  <si>
    <t>(s)</t>
    <phoneticPr fontId="0" type="noConversion"/>
  </si>
  <si>
    <t>Banelængde pr omgang</t>
    <phoneticPr fontId="0" type="noConversion"/>
  </si>
  <si>
    <t>Banelængde i alt</t>
    <phoneticPr fontId="0" type="noConversion"/>
  </si>
  <si>
    <t>Køretid i sekunder</t>
    <phoneticPr fontId="0" type="noConversion"/>
  </si>
  <si>
    <t>(s)</t>
    <phoneticPr fontId="0" type="noConversion"/>
  </si>
  <si>
    <t>Fart</t>
    <phoneticPr fontId="0" type="noConversion"/>
  </si>
  <si>
    <t>(m/s)</t>
    <phoneticPr fontId="0" type="noConversion"/>
  </si>
  <si>
    <t>(km/t)</t>
    <phoneticPr fontId="0" type="noConversion"/>
  </si>
  <si>
    <t>Skalafart</t>
    <phoneticPr fontId="0" type="noConversion"/>
  </si>
  <si>
    <t>Samlet tid</t>
    <phoneticPr fontId="0" type="noConversion"/>
  </si>
  <si>
    <t>Omgange</t>
    <phoneticPr fontId="0" type="noConversion"/>
  </si>
  <si>
    <t>Fart      (km/t)</t>
    <phoneticPr fontId="0" type="noConversion"/>
  </si>
  <si>
    <t>Skalafart (cm/s)</t>
    <phoneticPr fontId="0" type="noConversion"/>
  </si>
  <si>
    <t>Omgangstid (s)</t>
    <phoneticPr fontId="0" type="noConversion"/>
  </si>
  <si>
    <t>Minutter</t>
    <phoneticPr fontId="0" type="noConversion"/>
  </si>
  <si>
    <t>Sekunder</t>
    <phoneticPr fontId="0" type="noConversion"/>
  </si>
  <si>
    <t>Samlet tid (s)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</si>
</sst>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name val="Verdana"/>
    </font>
    <font>
      <b/>
      <sz val="10"/>
      <name val="Verdana"/>
    </font>
    <font>
      <sz val="10"/>
      <name val="Verdana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2" borderId="0" xfId="0" applyFont="1" applyFill="1" applyAlignment="1"/>
    <xf numFmtId="0" fontId="0" fillId="0" borderId="0" xfId="0" applyAlignment="1"/>
    <xf numFmtId="0" fontId="3" fillId="3" borderId="1" xfId="0" applyFont="1" applyFill="1" applyBorder="1" applyAlignment="1"/>
    <xf numFmtId="0" fontId="3" fillId="4" borderId="1" xfId="0" applyFont="1" applyFill="1" applyBorder="1"/>
    <xf numFmtId="0" fontId="3" fillId="3" borderId="1" xfId="0" applyNumberFormat="1" applyFont="1" applyFill="1" applyBorder="1"/>
    <xf numFmtId="0" fontId="3" fillId="0" borderId="0" xfId="0" applyFont="1"/>
    <xf numFmtId="0" fontId="3" fillId="3" borderId="1" xfId="0" quotePrefix="1" applyFont="1" applyFill="1" applyBorder="1"/>
    <xf numFmtId="0" fontId="3" fillId="4" borderId="0" xfId="0" applyFont="1" applyFill="1"/>
    <xf numFmtId="0" fontId="3" fillId="0" borderId="1" xfId="0" applyFont="1" applyBorder="1" applyAlignment="1"/>
    <xf numFmtId="0" fontId="0" fillId="0" borderId="1" xfId="0" applyBorder="1"/>
    <xf numFmtId="0" fontId="3" fillId="0" borderId="1" xfId="0" applyFont="1" applyBorder="1"/>
    <xf numFmtId="0" fontId="4" fillId="3" borderId="1" xfId="0" applyNumberFormat="1" applyFont="1" applyFill="1" applyBorder="1"/>
    <xf numFmtId="0" fontId="3" fillId="3" borderId="2" xfId="0" applyFont="1" applyFill="1" applyBorder="1" applyAlignment="1"/>
    <xf numFmtId="0" fontId="3" fillId="3" borderId="1" xfId="0" applyFont="1" applyFill="1" applyBorder="1"/>
    <xf numFmtId="0" fontId="3" fillId="0" borderId="2" xfId="0" applyFont="1" applyBorder="1" applyAlignment="1"/>
    <xf numFmtId="0" fontId="0" fillId="0" borderId="1" xfId="0" applyNumberFormat="1" applyBorder="1"/>
    <xf numFmtId="0" fontId="0" fillId="3" borderId="1" xfId="0" applyNumberFormat="1" applyFill="1" applyBorder="1"/>
    <xf numFmtId="2" fontId="0" fillId="3" borderId="1" xfId="0" applyNumberFormat="1" applyFill="1" applyBorder="1"/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0" fillId="0" borderId="2" xfId="0" applyBorder="1"/>
    <xf numFmtId="164" fontId="0" fillId="0" borderId="1" xfId="0" applyNumberFormat="1" applyBorder="1"/>
    <xf numFmtId="0" fontId="0" fillId="5" borderId="2" xfId="0" applyFill="1" applyBorder="1"/>
    <xf numFmtId="0" fontId="0" fillId="5" borderId="1" xfId="0" applyNumberFormat="1" applyFill="1" applyBorder="1"/>
    <xf numFmtId="0" fontId="0" fillId="5" borderId="1" xfId="0" applyFill="1" applyBorder="1"/>
    <xf numFmtId="164" fontId="0" fillId="5" borderId="1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view="pageLayout" workbookViewId="0">
      <selection sqref="A1:G1048576"/>
    </sheetView>
  </sheetViews>
  <sheetFormatPr baseColWidth="10" defaultRowHeight="16" x14ac:dyDescent="0.2"/>
  <sheetData>
    <row r="1" spans="1:7" ht="18" x14ac:dyDescent="0.2">
      <c r="A1" s="1" t="s">
        <v>0</v>
      </c>
      <c r="B1" s="1"/>
      <c r="C1" s="2"/>
      <c r="D1" s="2"/>
      <c r="E1" s="2"/>
      <c r="F1" s="2"/>
      <c r="G1" s="2"/>
    </row>
    <row r="2" spans="1:7" x14ac:dyDescent="0.2">
      <c r="A2" s="3" t="s">
        <v>1</v>
      </c>
      <c r="B2" s="3"/>
      <c r="C2" s="4">
        <v>42.2</v>
      </c>
      <c r="D2" s="5" t="s">
        <v>2</v>
      </c>
      <c r="E2" s="6"/>
      <c r="F2" s="6"/>
    </row>
    <row r="3" spans="1:7" x14ac:dyDescent="0.2">
      <c r="A3" s="3" t="s">
        <v>3</v>
      </c>
      <c r="B3" s="3"/>
      <c r="C3" s="4">
        <v>0</v>
      </c>
      <c r="D3" s="5" t="s">
        <v>2</v>
      </c>
      <c r="E3" s="6"/>
      <c r="F3" s="6"/>
    </row>
    <row r="4" spans="1:7" x14ac:dyDescent="0.2">
      <c r="A4" s="3" t="s">
        <v>4</v>
      </c>
      <c r="B4" s="3"/>
      <c r="C4" s="4">
        <v>10</v>
      </c>
      <c r="D4" s="7" t="s">
        <v>5</v>
      </c>
      <c r="E4" s="6"/>
      <c r="F4" s="6"/>
    </row>
    <row r="5" spans="1:7" x14ac:dyDescent="0.2">
      <c r="A5" s="3" t="s">
        <v>6</v>
      </c>
      <c r="B5" s="3"/>
      <c r="C5" s="4">
        <v>4</v>
      </c>
      <c r="D5" s="5" t="s">
        <v>7</v>
      </c>
      <c r="E5" s="8">
        <v>40</v>
      </c>
      <c r="F5" s="5" t="s">
        <v>8</v>
      </c>
    </row>
    <row r="6" spans="1:7" x14ac:dyDescent="0.2">
      <c r="A6" s="9"/>
      <c r="B6" s="9"/>
      <c r="C6" s="10"/>
      <c r="D6" s="11"/>
      <c r="E6" s="6"/>
      <c r="F6" s="6"/>
    </row>
    <row r="7" spans="1:7" x14ac:dyDescent="0.2">
      <c r="A7" s="3" t="s">
        <v>9</v>
      </c>
      <c r="B7" s="3"/>
      <c r="C7" s="12">
        <f>2*PI()*C2+2*C3</f>
        <v>265.15041996297856</v>
      </c>
      <c r="D7" s="5" t="s">
        <v>2</v>
      </c>
      <c r="E7" s="6"/>
      <c r="F7" s="6"/>
    </row>
    <row r="8" spans="1:7" x14ac:dyDescent="0.2">
      <c r="A8" s="13" t="s">
        <v>10</v>
      </c>
      <c r="B8" s="3"/>
      <c r="C8" s="5">
        <f>C4*C7</f>
        <v>2651.5041996297855</v>
      </c>
      <c r="D8" s="5" t="s">
        <v>2</v>
      </c>
      <c r="E8" s="6"/>
      <c r="F8" s="6"/>
    </row>
    <row r="9" spans="1:7" x14ac:dyDescent="0.2">
      <c r="A9" s="13" t="s">
        <v>11</v>
      </c>
      <c r="B9" s="3"/>
      <c r="C9" s="5">
        <f>C5*60+E5</f>
        <v>280</v>
      </c>
      <c r="D9" s="14" t="s">
        <v>12</v>
      </c>
      <c r="E9" s="6"/>
      <c r="F9" s="6"/>
    </row>
    <row r="10" spans="1:7" x14ac:dyDescent="0.2">
      <c r="A10" s="15"/>
      <c r="B10" s="9"/>
      <c r="C10" s="16"/>
      <c r="D10" s="11"/>
      <c r="E10" s="6"/>
      <c r="F10" s="6"/>
    </row>
    <row r="11" spans="1:7" x14ac:dyDescent="0.2">
      <c r="A11" s="13" t="s">
        <v>13</v>
      </c>
      <c r="B11" s="3"/>
      <c r="C11" s="17">
        <f>C8/C9/100</f>
        <v>9.4696578558206623E-2</v>
      </c>
      <c r="D11" s="5" t="s">
        <v>14</v>
      </c>
      <c r="E11" s="6"/>
      <c r="F11" s="6"/>
    </row>
    <row r="12" spans="1:7" x14ac:dyDescent="0.2">
      <c r="A12" s="13" t="s">
        <v>13</v>
      </c>
      <c r="B12" s="3"/>
      <c r="C12" s="18">
        <f>C11*3.6</f>
        <v>0.34090768280954387</v>
      </c>
      <c r="D12" s="5" t="s">
        <v>15</v>
      </c>
      <c r="E12" s="6"/>
      <c r="F12" s="6"/>
    </row>
    <row r="13" spans="1:7" x14ac:dyDescent="0.2">
      <c r="A13" s="13" t="s">
        <v>16</v>
      </c>
      <c r="B13" s="3"/>
      <c r="C13" s="5">
        <f>C12*87</f>
        <v>29.658968404430315</v>
      </c>
      <c r="D13" s="5" t="s">
        <v>15</v>
      </c>
    </row>
    <row r="15" spans="1:7" x14ac:dyDescent="0.2">
      <c r="D15" s="19" t="s">
        <v>17</v>
      </c>
      <c r="E15" s="14">
        <f>C4</f>
        <v>10</v>
      </c>
      <c r="F15" s="14" t="s">
        <v>18</v>
      </c>
    </row>
    <row r="16" spans="1:7" ht="26" x14ac:dyDescent="0.2">
      <c r="A16" s="20" t="s">
        <v>19</v>
      </c>
      <c r="B16" s="21" t="s">
        <v>20</v>
      </c>
      <c r="C16" s="22" t="s">
        <v>21</v>
      </c>
      <c r="D16" s="21" t="s">
        <v>22</v>
      </c>
      <c r="E16" s="21" t="s">
        <v>23</v>
      </c>
      <c r="F16" s="21" t="s">
        <v>24</v>
      </c>
    </row>
    <row r="17" spans="1:6" x14ac:dyDescent="0.2">
      <c r="A17" s="23">
        <v>10</v>
      </c>
      <c r="B17" s="16">
        <f>100*A17/3.6/87</f>
        <v>3.1928480204342273</v>
      </c>
      <c r="C17" s="16">
        <f t="shared" ref="C17:C45" si="0">$C$7/B17</f>
        <v>83.045111532404889</v>
      </c>
      <c r="D17" s="10">
        <f>INT(F17/60)</f>
        <v>13</v>
      </c>
      <c r="E17" s="24">
        <f>ROUND(F17,1)-D17*60</f>
        <v>50.5</v>
      </c>
      <c r="F17" s="16">
        <f t="shared" ref="F17:F45" si="1">$C$8/B17</f>
        <v>830.45111532404883</v>
      </c>
    </row>
    <row r="18" spans="1:6" x14ac:dyDescent="0.2">
      <c r="A18" s="25">
        <v>15</v>
      </c>
      <c r="B18" s="26">
        <f t="shared" ref="B18:B45" si="2">100*A18/3.6/87</f>
        <v>4.7892720306513406</v>
      </c>
      <c r="C18" s="26">
        <f t="shared" si="0"/>
        <v>55.36340768826993</v>
      </c>
      <c r="D18" s="27">
        <f t="shared" ref="D18:D45" si="3">INT(F18/60)</f>
        <v>9</v>
      </c>
      <c r="E18" s="28">
        <f t="shared" ref="E18:E45" si="4">ROUND(F18,1)-D18*60</f>
        <v>13.600000000000023</v>
      </c>
      <c r="F18" s="26">
        <f t="shared" si="1"/>
        <v>553.63407688269922</v>
      </c>
    </row>
    <row r="19" spans="1:6" x14ac:dyDescent="0.2">
      <c r="A19" s="23">
        <v>20</v>
      </c>
      <c r="B19" s="16">
        <f t="shared" si="2"/>
        <v>6.3856960408684547</v>
      </c>
      <c r="C19" s="16">
        <f t="shared" si="0"/>
        <v>41.522555766202444</v>
      </c>
      <c r="D19" s="10">
        <f t="shared" si="3"/>
        <v>6</v>
      </c>
      <c r="E19" s="24">
        <f t="shared" si="4"/>
        <v>55.199999999999989</v>
      </c>
      <c r="F19" s="16">
        <f t="shared" si="1"/>
        <v>415.22555766202441</v>
      </c>
    </row>
    <row r="20" spans="1:6" x14ac:dyDescent="0.2">
      <c r="A20" s="25">
        <v>25</v>
      </c>
      <c r="B20" s="26">
        <f t="shared" si="2"/>
        <v>7.9821200510855688</v>
      </c>
      <c r="C20" s="26">
        <f t="shared" si="0"/>
        <v>33.218044612961954</v>
      </c>
      <c r="D20" s="27">
        <f t="shared" si="3"/>
        <v>5</v>
      </c>
      <c r="E20" s="28">
        <f t="shared" si="4"/>
        <v>32.199999999999989</v>
      </c>
      <c r="F20" s="26">
        <f t="shared" si="1"/>
        <v>332.1804461296195</v>
      </c>
    </row>
    <row r="21" spans="1:6" x14ac:dyDescent="0.2">
      <c r="A21" s="23">
        <v>30</v>
      </c>
      <c r="B21" s="16">
        <f t="shared" si="2"/>
        <v>9.5785440613026811</v>
      </c>
      <c r="C21" s="16">
        <f t="shared" si="0"/>
        <v>27.681703844134965</v>
      </c>
      <c r="D21" s="10">
        <f t="shared" si="3"/>
        <v>4</v>
      </c>
      <c r="E21" s="24">
        <f t="shared" si="4"/>
        <v>36.800000000000011</v>
      </c>
      <c r="F21" s="16">
        <f t="shared" si="1"/>
        <v>276.81703844134961</v>
      </c>
    </row>
    <row r="22" spans="1:6" x14ac:dyDescent="0.2">
      <c r="A22" s="25">
        <v>35</v>
      </c>
      <c r="B22" s="26">
        <f t="shared" si="2"/>
        <v>11.174968071519794</v>
      </c>
      <c r="C22" s="26">
        <f t="shared" si="0"/>
        <v>23.727174723544255</v>
      </c>
      <c r="D22" s="27">
        <f t="shared" si="3"/>
        <v>3</v>
      </c>
      <c r="E22" s="28">
        <f t="shared" si="4"/>
        <v>57.300000000000011</v>
      </c>
      <c r="F22" s="26">
        <f t="shared" si="1"/>
        <v>237.27174723544255</v>
      </c>
    </row>
    <row r="23" spans="1:6" x14ac:dyDescent="0.2">
      <c r="A23" s="23">
        <v>40</v>
      </c>
      <c r="B23" s="16">
        <f t="shared" si="2"/>
        <v>12.771392081736909</v>
      </c>
      <c r="C23" s="16">
        <f t="shared" si="0"/>
        <v>20.761277883101222</v>
      </c>
      <c r="D23" s="10">
        <f t="shared" si="3"/>
        <v>3</v>
      </c>
      <c r="E23" s="24">
        <f t="shared" si="4"/>
        <v>27.599999999999994</v>
      </c>
      <c r="F23" s="16">
        <f t="shared" si="1"/>
        <v>207.61277883101221</v>
      </c>
    </row>
    <row r="24" spans="1:6" x14ac:dyDescent="0.2">
      <c r="A24" s="25">
        <v>45</v>
      </c>
      <c r="B24" s="26">
        <f t="shared" si="2"/>
        <v>14.367816091954023</v>
      </c>
      <c r="C24" s="26">
        <f t="shared" si="0"/>
        <v>18.45446922942331</v>
      </c>
      <c r="D24" s="27">
        <f t="shared" si="3"/>
        <v>3</v>
      </c>
      <c r="E24" s="28">
        <f t="shared" si="4"/>
        <v>4.5</v>
      </c>
      <c r="F24" s="26">
        <f t="shared" si="1"/>
        <v>184.54469229423307</v>
      </c>
    </row>
    <row r="25" spans="1:6" x14ac:dyDescent="0.2">
      <c r="A25" s="23">
        <v>50</v>
      </c>
      <c r="B25" s="16">
        <f t="shared" si="2"/>
        <v>15.964240102171138</v>
      </c>
      <c r="C25" s="16">
        <f t="shared" si="0"/>
        <v>16.609022306480977</v>
      </c>
      <c r="D25" s="10">
        <f t="shared" si="3"/>
        <v>2</v>
      </c>
      <c r="E25" s="24">
        <f t="shared" si="4"/>
        <v>46.099999999999994</v>
      </c>
      <c r="F25" s="16">
        <f t="shared" si="1"/>
        <v>166.09022306480975</v>
      </c>
    </row>
    <row r="26" spans="1:6" x14ac:dyDescent="0.2">
      <c r="A26" s="25">
        <v>55</v>
      </c>
      <c r="B26" s="26">
        <f t="shared" si="2"/>
        <v>17.560664112388253</v>
      </c>
      <c r="C26" s="26">
        <f t="shared" si="0"/>
        <v>15.099111187709978</v>
      </c>
      <c r="D26" s="27">
        <f t="shared" si="3"/>
        <v>2</v>
      </c>
      <c r="E26" s="28">
        <f t="shared" si="4"/>
        <v>31</v>
      </c>
      <c r="F26" s="26">
        <f t="shared" si="1"/>
        <v>150.99111187709977</v>
      </c>
    </row>
    <row r="27" spans="1:6" x14ac:dyDescent="0.2">
      <c r="A27" s="23">
        <v>60</v>
      </c>
      <c r="B27" s="16">
        <f t="shared" si="2"/>
        <v>19.157088122605362</v>
      </c>
      <c r="C27" s="16">
        <f t="shared" si="0"/>
        <v>13.840851922067483</v>
      </c>
      <c r="D27" s="10">
        <f t="shared" si="3"/>
        <v>2</v>
      </c>
      <c r="E27" s="24">
        <f t="shared" si="4"/>
        <v>18.400000000000006</v>
      </c>
      <c r="F27" s="16">
        <f t="shared" si="1"/>
        <v>138.4085192206748</v>
      </c>
    </row>
    <row r="28" spans="1:6" x14ac:dyDescent="0.2">
      <c r="A28" s="25">
        <v>65</v>
      </c>
      <c r="B28" s="26">
        <f t="shared" si="2"/>
        <v>20.753512132822475</v>
      </c>
      <c r="C28" s="26">
        <f t="shared" si="0"/>
        <v>12.776171004985368</v>
      </c>
      <c r="D28" s="27">
        <f t="shared" si="3"/>
        <v>2</v>
      </c>
      <c r="E28" s="28">
        <f t="shared" si="4"/>
        <v>7.7999999999999972</v>
      </c>
      <c r="F28" s="26">
        <f t="shared" si="1"/>
        <v>127.76171004985368</v>
      </c>
    </row>
    <row r="29" spans="1:6" x14ac:dyDescent="0.2">
      <c r="A29" s="23">
        <v>70</v>
      </c>
      <c r="B29" s="16">
        <f t="shared" si="2"/>
        <v>22.349936143039589</v>
      </c>
      <c r="C29" s="16">
        <f t="shared" si="0"/>
        <v>11.863587361772128</v>
      </c>
      <c r="D29" s="10">
        <f t="shared" si="3"/>
        <v>1</v>
      </c>
      <c r="E29" s="24">
        <f t="shared" si="4"/>
        <v>58.599999999999994</v>
      </c>
      <c r="F29" s="16">
        <f t="shared" si="1"/>
        <v>118.63587361772127</v>
      </c>
    </row>
    <row r="30" spans="1:6" x14ac:dyDescent="0.2">
      <c r="A30" s="25">
        <v>75</v>
      </c>
      <c r="B30" s="26">
        <f t="shared" si="2"/>
        <v>23.946360153256705</v>
      </c>
      <c r="C30" s="26">
        <f t="shared" si="0"/>
        <v>11.072681537653985</v>
      </c>
      <c r="D30" s="27">
        <f t="shared" si="3"/>
        <v>1</v>
      </c>
      <c r="E30" s="28">
        <f t="shared" si="4"/>
        <v>50.7</v>
      </c>
      <c r="F30" s="26">
        <f t="shared" si="1"/>
        <v>110.72681537653985</v>
      </c>
    </row>
    <row r="31" spans="1:6" x14ac:dyDescent="0.2">
      <c r="A31" s="23">
        <v>80</v>
      </c>
      <c r="B31" s="16">
        <f t="shared" si="2"/>
        <v>25.542784163473819</v>
      </c>
      <c r="C31" s="16">
        <f t="shared" si="0"/>
        <v>10.380638941550611</v>
      </c>
      <c r="D31" s="10">
        <f t="shared" si="3"/>
        <v>1</v>
      </c>
      <c r="E31" s="24">
        <f t="shared" si="4"/>
        <v>43.8</v>
      </c>
      <c r="F31" s="16">
        <f t="shared" si="1"/>
        <v>103.8063894155061</v>
      </c>
    </row>
    <row r="32" spans="1:6" x14ac:dyDescent="0.2">
      <c r="A32" s="25">
        <v>85</v>
      </c>
      <c r="B32" s="26">
        <f t="shared" si="2"/>
        <v>27.139208173690928</v>
      </c>
      <c r="C32" s="26">
        <f t="shared" si="0"/>
        <v>9.7700131214593995</v>
      </c>
      <c r="D32" s="27">
        <f t="shared" si="3"/>
        <v>1</v>
      </c>
      <c r="E32" s="28">
        <f t="shared" si="4"/>
        <v>37.700000000000003</v>
      </c>
      <c r="F32" s="26">
        <f t="shared" si="1"/>
        <v>97.700131214593995</v>
      </c>
    </row>
    <row r="33" spans="1:6" x14ac:dyDescent="0.2">
      <c r="A33" s="23">
        <v>90</v>
      </c>
      <c r="B33" s="16">
        <f t="shared" si="2"/>
        <v>28.735632183908045</v>
      </c>
      <c r="C33" s="16">
        <f t="shared" si="0"/>
        <v>9.2272346147116551</v>
      </c>
      <c r="D33" s="10">
        <f t="shared" si="3"/>
        <v>1</v>
      </c>
      <c r="E33" s="24">
        <f t="shared" si="4"/>
        <v>32.299999999999997</v>
      </c>
      <c r="F33" s="16">
        <f t="shared" si="1"/>
        <v>92.272346147116536</v>
      </c>
    </row>
    <row r="34" spans="1:6" x14ac:dyDescent="0.2">
      <c r="A34" s="25">
        <v>95</v>
      </c>
      <c r="B34" s="26">
        <f t="shared" si="2"/>
        <v>30.332056194125158</v>
      </c>
      <c r="C34" s="26">
        <f t="shared" si="0"/>
        <v>8.7415906876215672</v>
      </c>
      <c r="D34" s="27">
        <f t="shared" si="3"/>
        <v>1</v>
      </c>
      <c r="E34" s="28">
        <f t="shared" si="4"/>
        <v>27.400000000000006</v>
      </c>
      <c r="F34" s="26">
        <f t="shared" si="1"/>
        <v>87.415906876215672</v>
      </c>
    </row>
    <row r="35" spans="1:6" x14ac:dyDescent="0.2">
      <c r="A35" s="23">
        <v>100</v>
      </c>
      <c r="B35" s="16">
        <f t="shared" si="2"/>
        <v>31.928480204342275</v>
      </c>
      <c r="C35" s="16">
        <f t="shared" si="0"/>
        <v>8.3045111532404885</v>
      </c>
      <c r="D35" s="10">
        <f t="shared" si="3"/>
        <v>1</v>
      </c>
      <c r="E35" s="24">
        <f t="shared" si="4"/>
        <v>23</v>
      </c>
      <c r="F35" s="16">
        <f t="shared" si="1"/>
        <v>83.045111532404874</v>
      </c>
    </row>
    <row r="36" spans="1:6" x14ac:dyDescent="0.2">
      <c r="A36" s="25">
        <v>105</v>
      </c>
      <c r="B36" s="26">
        <f t="shared" si="2"/>
        <v>33.524904214559385</v>
      </c>
      <c r="C36" s="26">
        <f t="shared" si="0"/>
        <v>7.9090582411814179</v>
      </c>
      <c r="D36" s="27">
        <f t="shared" si="3"/>
        <v>1</v>
      </c>
      <c r="E36" s="28">
        <f t="shared" si="4"/>
        <v>19.099999999999994</v>
      </c>
      <c r="F36" s="26">
        <f t="shared" si="1"/>
        <v>79.090582411814182</v>
      </c>
    </row>
    <row r="37" spans="1:6" x14ac:dyDescent="0.2">
      <c r="A37" s="23">
        <v>110</v>
      </c>
      <c r="B37" s="16">
        <f t="shared" si="2"/>
        <v>35.121328224776505</v>
      </c>
      <c r="C37" s="16">
        <f t="shared" si="0"/>
        <v>7.549555593854989</v>
      </c>
      <c r="D37" s="10">
        <f t="shared" si="3"/>
        <v>1</v>
      </c>
      <c r="E37" s="24">
        <f t="shared" si="4"/>
        <v>15.5</v>
      </c>
      <c r="F37" s="16">
        <f t="shared" si="1"/>
        <v>75.495555938549884</v>
      </c>
    </row>
    <row r="38" spans="1:6" x14ac:dyDescent="0.2">
      <c r="A38" s="27">
        <v>115</v>
      </c>
      <c r="B38" s="26">
        <f t="shared" si="2"/>
        <v>36.717752234993611</v>
      </c>
      <c r="C38" s="26">
        <f t="shared" si="0"/>
        <v>7.2213140462960776</v>
      </c>
      <c r="D38" s="27">
        <f t="shared" si="3"/>
        <v>1</v>
      </c>
      <c r="E38" s="28">
        <f t="shared" si="4"/>
        <v>12.200000000000003</v>
      </c>
      <c r="F38" s="26">
        <f t="shared" si="1"/>
        <v>72.213140462960766</v>
      </c>
    </row>
    <row r="39" spans="1:6" x14ac:dyDescent="0.2">
      <c r="A39" s="10">
        <v>120</v>
      </c>
      <c r="B39" s="16">
        <f t="shared" si="2"/>
        <v>38.314176245210724</v>
      </c>
      <c r="C39" s="16">
        <f t="shared" si="0"/>
        <v>6.9204259610337413</v>
      </c>
      <c r="D39" s="10">
        <f t="shared" si="3"/>
        <v>1</v>
      </c>
      <c r="E39" s="24">
        <f t="shared" si="4"/>
        <v>9.2000000000000028</v>
      </c>
      <c r="F39" s="16">
        <f t="shared" si="1"/>
        <v>69.204259610337402</v>
      </c>
    </row>
    <row r="40" spans="1:6" x14ac:dyDescent="0.2">
      <c r="A40" s="27">
        <v>125</v>
      </c>
      <c r="B40" s="26">
        <f t="shared" si="2"/>
        <v>39.910600255427838</v>
      </c>
      <c r="C40" s="26">
        <f t="shared" si="0"/>
        <v>6.6436089225923913</v>
      </c>
      <c r="D40" s="27">
        <f t="shared" si="3"/>
        <v>1</v>
      </c>
      <c r="E40" s="28">
        <f t="shared" si="4"/>
        <v>6.4000000000000057</v>
      </c>
      <c r="F40" s="26">
        <f t="shared" si="1"/>
        <v>66.436089225923908</v>
      </c>
    </row>
    <row r="41" spans="1:6" x14ac:dyDescent="0.2">
      <c r="A41" s="10">
        <v>130</v>
      </c>
      <c r="B41" s="16">
        <f t="shared" si="2"/>
        <v>41.507024265644951</v>
      </c>
      <c r="C41" s="16">
        <f t="shared" si="0"/>
        <v>6.3880855024926841</v>
      </c>
      <c r="D41" s="10">
        <f t="shared" si="3"/>
        <v>1</v>
      </c>
      <c r="E41" s="24">
        <f t="shared" si="4"/>
        <v>3.8999999999999986</v>
      </c>
      <c r="F41" s="16">
        <f t="shared" si="1"/>
        <v>63.880855024926838</v>
      </c>
    </row>
    <row r="42" spans="1:6" x14ac:dyDescent="0.2">
      <c r="A42" s="27">
        <v>135</v>
      </c>
      <c r="B42" s="26">
        <f t="shared" si="2"/>
        <v>43.103448275862071</v>
      </c>
      <c r="C42" s="26">
        <f t="shared" si="0"/>
        <v>6.1514897431411022</v>
      </c>
      <c r="D42" s="27">
        <f t="shared" si="3"/>
        <v>1</v>
      </c>
      <c r="E42" s="28">
        <f t="shared" si="4"/>
        <v>1.5</v>
      </c>
      <c r="F42" s="26">
        <f t="shared" si="1"/>
        <v>61.514897431411022</v>
      </c>
    </row>
    <row r="43" spans="1:6" x14ac:dyDescent="0.2">
      <c r="A43" s="10">
        <v>140</v>
      </c>
      <c r="B43" s="16">
        <f t="shared" si="2"/>
        <v>44.699872286079177</v>
      </c>
      <c r="C43" s="16">
        <f t="shared" si="0"/>
        <v>5.9317936808860638</v>
      </c>
      <c r="D43" s="10">
        <f t="shared" si="3"/>
        <v>0</v>
      </c>
      <c r="E43" s="24">
        <f t="shared" si="4"/>
        <v>59.3</v>
      </c>
      <c r="F43" s="16">
        <f t="shared" si="1"/>
        <v>59.317936808860637</v>
      </c>
    </row>
    <row r="44" spans="1:6" x14ac:dyDescent="0.2">
      <c r="A44" s="27">
        <v>145</v>
      </c>
      <c r="B44" s="26">
        <f t="shared" si="2"/>
        <v>46.296296296296298</v>
      </c>
      <c r="C44" s="26">
        <f t="shared" si="0"/>
        <v>5.7272490712003368</v>
      </c>
      <c r="D44" s="27">
        <f t="shared" si="3"/>
        <v>0</v>
      </c>
      <c r="E44" s="28">
        <f t="shared" si="4"/>
        <v>57.3</v>
      </c>
      <c r="F44" s="26">
        <f t="shared" si="1"/>
        <v>57.272490712003368</v>
      </c>
    </row>
    <row r="45" spans="1:6" x14ac:dyDescent="0.2">
      <c r="A45" s="10">
        <v>150</v>
      </c>
      <c r="B45" s="16">
        <f t="shared" si="2"/>
        <v>47.892720306513411</v>
      </c>
      <c r="C45" s="16">
        <f t="shared" si="0"/>
        <v>5.5363407688269923</v>
      </c>
      <c r="D45" s="10">
        <f t="shared" si="3"/>
        <v>0</v>
      </c>
      <c r="E45" s="24">
        <f t="shared" si="4"/>
        <v>55.4</v>
      </c>
      <c r="F45" s="16">
        <f t="shared" si="1"/>
        <v>55.363407688269923</v>
      </c>
    </row>
  </sheetData>
  <mergeCells count="13">
    <mergeCell ref="A10:B10"/>
    <mergeCell ref="A11:B11"/>
    <mergeCell ref="A12:B12"/>
    <mergeCell ref="A13:B13"/>
    <mergeCell ref="A1:G1"/>
    <mergeCell ref="A2:B2"/>
    <mergeCell ref="A3:B3"/>
    <mergeCell ref="A4:B4"/>
    <mergeCell ref="A5:B5"/>
    <mergeCell ref="A6:B6"/>
    <mergeCell ref="A7:B7"/>
    <mergeCell ref="A8:B8"/>
    <mergeCell ref="A9:B9"/>
  </mergeCells>
  <phoneticPr fontId="1" type="noConversion"/>
  <pageMargins left="0.7" right="0.7" top="0.75" bottom="0.75" header="0.3" footer="0.3"/>
  <pageSetup paperSize="9" orientation="portrait" horizontalDpi="0" verticalDpi="0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Office-bruger</dc:creator>
  <cp:lastModifiedBy>Microsoft Office-bruger</cp:lastModifiedBy>
  <dcterms:created xsi:type="dcterms:W3CDTF">2019-01-09T13:06:14Z</dcterms:created>
  <dcterms:modified xsi:type="dcterms:W3CDTF">2019-01-09T13:09:49Z</dcterms:modified>
</cp:coreProperties>
</file>